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3275" windowHeight="9435" activeTab="1"/>
  </bookViews>
  <sheets>
    <sheet name="fluxuri monetare constante" sheetId="1" r:id="rId1"/>
    <sheet name="fluxuri monetare variabile" sheetId="2" r:id="rId2"/>
    <sheet name="test-evaluare progres" sheetId="3" r:id="rId3"/>
  </sheets>
  <calcPr calcId="125725"/>
</workbook>
</file>

<file path=xl/calcChain.xml><?xml version="1.0" encoding="utf-8"?>
<calcChain xmlns="http://schemas.openxmlformats.org/spreadsheetml/2006/main">
  <c r="E37" i="2"/>
  <c r="E36"/>
  <c r="J25"/>
  <c r="J23"/>
  <c r="J21"/>
  <c r="E17"/>
  <c r="C17"/>
  <c r="B17"/>
  <c r="D17"/>
  <c r="A11"/>
  <c r="D96" i="1"/>
  <c r="D92"/>
  <c r="D88"/>
  <c r="D82"/>
  <c r="D72"/>
  <c r="D78"/>
  <c r="D28"/>
  <c r="D9"/>
  <c r="D68"/>
  <c r="F68"/>
  <c r="D64"/>
  <c r="D58"/>
  <c r="D54"/>
  <c r="D46"/>
  <c r="D45"/>
  <c r="D32"/>
  <c r="D37"/>
  <c r="D36"/>
  <c r="G19"/>
  <c r="D13"/>
</calcChain>
</file>

<file path=xl/sharedStrings.xml><?xml version="1.0" encoding="utf-8"?>
<sst xmlns="http://schemas.openxmlformats.org/spreadsheetml/2006/main" count="131" uniqueCount="130">
  <si>
    <t>de 3% pe lună. Cât vom avea în cont peste 10 luni dacă iniţial am depus 100 lei?</t>
  </si>
  <si>
    <t xml:space="preserve">Calculează valoarea viitoare a unei investiţii bazată pe depuneri regulate şi constante  </t>
  </si>
  <si>
    <t>cu un nr de perioade la o rată a dobânzii fixă.</t>
  </si>
  <si>
    <t>FV(3%;10;-100;-100)</t>
  </si>
  <si>
    <t>an. Persoana va depune lunar 100 lei pe aceeaşi perioadă. Care va fi valoarea viitoare a sumei?</t>
  </si>
  <si>
    <t>FV(55%/12;9;-100;-2500)</t>
  </si>
  <si>
    <t>bancă ce oferă o dobândă anuală de 20%.</t>
  </si>
  <si>
    <t xml:space="preserve">ex2: O persoană doreşte să efect un plasament de 2500 lei pe o per de 9 luni cu o dobândă de 55% pe </t>
  </si>
  <si>
    <t>ex1: Dispunem de un cont de economii în care depunem lunar câte 100 lei. Rata dobânzii este</t>
  </si>
  <si>
    <t xml:space="preserve">ex3:Aflaţi valoarea finală a unui cont bancar în care depuneţi lunar o sumă de 20 lei, timp de 3 ani, la o </t>
  </si>
  <si>
    <t>FV(20%/12;3*12;-20;0)</t>
  </si>
  <si>
    <t>ex4: Observaţi formula următoare: FV(9,6%;10;0;-2000)</t>
  </si>
  <si>
    <t>1. FV(rata;nper;pmt;[tip]) - (future value)</t>
  </si>
  <si>
    <t xml:space="preserve">            R:</t>
  </si>
  <si>
    <t>Formulaţi o problemă pentru aceasta.</t>
  </si>
  <si>
    <t>2. PV(rata;nper;pmt;[fv],[tip]) - (present value)</t>
  </si>
  <si>
    <t xml:space="preserve">Calculează valoarea prezentă, actualizată a unei investiţii. Este, de fapt, inversul funcţiei FV. În </t>
  </si>
  <si>
    <t xml:space="preserve">cazul acestei funcţii dorim să aflăm care este valoarea iniţială pe care trebuie să o depunem pt a </t>
  </si>
  <si>
    <t>obţine o anumită valoare peste o anumită perioadă de timp.</t>
  </si>
  <si>
    <t xml:space="preserve">ex1: Dacă doresc să obţin la bancă peste 11 luni 1581 lei, care ar fi suma pe care ar trebui să o depun iniţial </t>
  </si>
  <si>
    <t>Ştim că banca oferă o dobândă de 3% pe lună şi lunar voi depune 150 lei.</t>
  </si>
  <si>
    <t>PV(3%;11;-150;1581)</t>
  </si>
  <si>
    <t>puteţi extrage lunar, timp de 10 ani, câte 100 lei, până la lichidarea completă a contului.</t>
  </si>
  <si>
    <t>PV(25%/12;10*12;100)</t>
  </si>
  <si>
    <t>bancă cu o dobândă anuală de 28% pe an, i-aţi împrumutat fără dobândă unei persoane.</t>
  </si>
  <si>
    <t xml:space="preserve">ex3: Aflaţi la cât se devalorizează suma de 500 lei, în timp de un an, considerând că în loc să-i depuneţi la o </t>
  </si>
  <si>
    <r>
      <t xml:space="preserve">ex2: Aflaţi ce sumă trebuie să </t>
    </r>
    <r>
      <rPr>
        <b/>
        <sz val="10"/>
        <rFont val="Arial"/>
        <family val="2"/>
      </rPr>
      <t>depuneţi</t>
    </r>
    <r>
      <rPr>
        <sz val="10"/>
        <rFont val="Arial"/>
        <charset val="238"/>
      </rPr>
      <t xml:space="preserve"> la o bancă ce vă oferă o dobândă anuală de 25%, astfel încât să </t>
    </r>
  </si>
  <si>
    <t>PV(28%/12;12;0;-500)</t>
  </si>
  <si>
    <t>FV(28%/12;12;0;-500)</t>
  </si>
  <si>
    <t xml:space="preserve"> //valoarea pe care o voi primi daca as pune banii la bancă</t>
  </si>
  <si>
    <t>//repr valoarea reală pe care o voi primi</t>
  </si>
  <si>
    <t xml:space="preserve"> </t>
  </si>
  <si>
    <t>ex4:Mihai are nevoie de un concediu de 2 ani undeva la munte pt a-şi redacta romanul la care visează.</t>
  </si>
  <si>
    <t xml:space="preserve">El a estimat că pe lună i-ar fi necesari 2000 lei. Banca la care are cont Mihai practică o dobândă de 24% pe </t>
  </si>
  <si>
    <t>luni suma dorită?</t>
  </si>
  <si>
    <t>la finele fiecărei luni timp de un an şi jumătate şi să mai aibă în cont la revenire suma de 3000 lei?</t>
  </si>
  <si>
    <t>an.a) Cât ar trebui să depună ACUM Mihai pt ca să poată pleca în concediu şi să primească la începutul fiecărei</t>
  </si>
  <si>
    <t xml:space="preserve">b) Aflaţi cât trebuie să plătească Mihai dacă dobânda este de 17% anual şi doreşte să primească câte 1500 lei </t>
  </si>
  <si>
    <t>PV(24%/12;2*12;2000;0;1)</t>
  </si>
  <si>
    <t>PV(17%/12;18;1500;3000;0)</t>
  </si>
  <si>
    <t>3.RATE(nr-per;pmt;pv;[fv];[tip];[procent])</t>
  </si>
  <si>
    <t xml:space="preserve">Calculează dobânda bancară pt o anumită plată(pv) rambursabilă în perioade egale de timp. Fv este valoarea </t>
  </si>
  <si>
    <t xml:space="preserve">ce va rămâne după efectuarea tuturor plăţilor iar procent semnifică faptul că rata dobânzilor nu poate fi mai </t>
  </si>
  <si>
    <t>mare ca 100%(implicit fiind sub 99%)</t>
  </si>
  <si>
    <t>este dobânda aferentă împrumutului.</t>
  </si>
  <si>
    <t xml:space="preserve">ex1:se face un împrumut bancar de 20390 lei, care se va rambursa în 20 luni, plătind câte 20 lei lunar.Ne interesează care </t>
  </si>
  <si>
    <t>RATE(20;-20;20390;0)</t>
  </si>
  <si>
    <t>ex2: Aflaţi dobânda percepută de bancă pt un credit de 5000 lei pentru care trebuie să rambursaţi lunar o sumă de 200 lei</t>
  </si>
  <si>
    <t>timp de trei ani.</t>
  </si>
  <si>
    <t>RATE(3*12;-200;5000;0)</t>
  </si>
  <si>
    <t>4. NPER(rata;pmt;pv;[fv],[tip])</t>
  </si>
  <si>
    <t>Calculează numărul de perioade de rambursare a unui împrumut sau de depozitare într-o investiţie.</t>
  </si>
  <si>
    <t xml:space="preserve">ex1: Care este numărul de luni în care trebuie achitat un împrumut de 5000 lei cu rata dobânzii la bancă de 25% pe an şi </t>
  </si>
  <si>
    <t>adică 2 ani şi 11 luni</t>
  </si>
  <si>
    <t>lunar se vor plăti 100 lei?</t>
  </si>
  <si>
    <t>NPER(25%/12;-100;-5000;0)</t>
  </si>
  <si>
    <t>Funcţii financiare pentru fluxuri monetare constante</t>
  </si>
  <si>
    <t>ex2: Aflaţi numărul de perioade(luni) în care depunând periodic la bancă o sumă de 150 lei cu o dobândă anuală de 20%</t>
  </si>
  <si>
    <t>veti constitui un depozit de 7000 lei.</t>
  </si>
  <si>
    <t>NPER(20%/12;-150;0;70000)</t>
  </si>
  <si>
    <t>(ani)</t>
  </si>
  <si>
    <t>(luni)</t>
  </si>
  <si>
    <t>Calculează valoarea anuală sau lunară a plăţii pentru o investiţie sau un împrumut.</t>
  </si>
  <si>
    <t>5. PMT(rata;nr-per;pv;[fv],[tip]) (payment)</t>
  </si>
  <si>
    <t>creditul în 30 ani. Care vor fi ratele mele lunare?</t>
  </si>
  <si>
    <t xml:space="preserve">ex1: Pentru construirea locuinţei banca Junior m-a creditat cu 30000 euro la o dobândă de 8% pe an. Trebuie achitat </t>
  </si>
  <si>
    <t>PMT(8%/12;30*12;30000;0)</t>
  </si>
  <si>
    <t xml:space="preserve">ex3: Observaţi formula următoare NPER(9,6%;0;-20000;50000). Formulaţi o problemă care să fie rezolvată cu ajutorul </t>
  </si>
  <si>
    <t>acesteia.</t>
  </si>
  <si>
    <t>NPER(9,6%12;0;-20000;50000)</t>
  </si>
  <si>
    <t xml:space="preserve">ex2: Aflaţi suma periodică de plată pentru un împrumut bancar de 5000 lei contractat cu o dobândă anuală de 25%, pe care </t>
  </si>
  <si>
    <t>trebuie să-l rambursaţi în 3 ani.</t>
  </si>
  <si>
    <t>PMT(25%/12;3*12;5000;0)</t>
  </si>
  <si>
    <t>6. IPMT(rata;per;nper;pv;fv)</t>
  </si>
  <si>
    <t>Calculează dobânda efectivă ce se plăteşte într-o perioadă pentru un credit contractat pe mai multe perioade.</t>
  </si>
  <si>
    <t>anuală de 25%, pe care trebuie să-i rambursaţi în 3 ani.</t>
  </si>
  <si>
    <t>de 25%, pe care trebuie să-l rambursaţi în 3 ani.</t>
  </si>
  <si>
    <t xml:space="preserve">ex1: Care este dobânda efectivă pe care o plătiţi în prima lună, pt un credit de 5000 lei, contractat cu o dobândă anuală </t>
  </si>
  <si>
    <t>ex2: Aflaţi care este dobânda efectivă pe care o plătiţi în ultimul an, pentru un credit de 5000 lei, contractat cu o dobândă</t>
  </si>
  <si>
    <t>IPMT(25%/12;1;3*12;-5000)</t>
  </si>
  <si>
    <t>IPMT(25%;3;3;-5000)</t>
  </si>
  <si>
    <t xml:space="preserve">ex3: Care este dobânda efectivă pe care o plătiţi în ultima lună pt un credit de 7000 lei contractat cu o dobândă anuală de </t>
  </si>
  <si>
    <t>27%, pe care trebuie să-i rambursaţi în 2 ani.</t>
  </si>
  <si>
    <t>IPMT(27%/12;2*12;2*12;-7000)</t>
  </si>
  <si>
    <t>Funcţii pentru fluxuri monetare variabile</t>
  </si>
  <si>
    <t>Calculează rata internă de rentabilitate preconizată pentru o serie de plăţi sau încasări care nu se fac regulat</t>
  </si>
  <si>
    <t xml:space="preserve">şi nici nu sunt egale. Rata internă de rentabilitate corespunde la procentul de dobândă pt care valoarea </t>
  </si>
  <si>
    <t xml:space="preserve">actualizată a încasărilor viitoare este egal cu valoarea investiţiei iniţiale. Rata este de obicei între 0% şi 100% </t>
  </si>
  <si>
    <t>dar dacă este previzionată o rată mai mare trebiue să folosim şi ultimul parametru (procent).</t>
  </si>
  <si>
    <t>Este de fapt o variantă a funcţiei RATE, dar cu sume variabile.</t>
  </si>
  <si>
    <t>Care este rata dobânzii?</t>
  </si>
  <si>
    <t>initial</t>
  </si>
  <si>
    <t>luna1</t>
  </si>
  <si>
    <t>luna2</t>
  </si>
  <si>
    <t>luna3</t>
  </si>
  <si>
    <t>luna4</t>
  </si>
  <si>
    <t>1. IRR(grup-bani;procent)(Internal rate of return)</t>
  </si>
  <si>
    <t>ex1: Pentru investiţia mea de 10000$ am primit următoarele sume: în primul an 1000, apoi 5000, 5000,6000$.</t>
  </si>
  <si>
    <t xml:space="preserve">ex2: Costul afacerii mele este de 70000$. </t>
  </si>
  <si>
    <t>sume</t>
  </si>
  <si>
    <t>an1</t>
  </si>
  <si>
    <t>an2</t>
  </si>
  <si>
    <t>an3</t>
  </si>
  <si>
    <t>an4</t>
  </si>
  <si>
    <t>an5</t>
  </si>
  <si>
    <t>descriere</t>
  </si>
  <si>
    <t>a)rata interna de rentabilitate dupa 4 ani</t>
  </si>
  <si>
    <t>b)rata interna de rentabilitate dupa 5 ani</t>
  </si>
  <si>
    <t>c)rata interna de rentabilitate dupa 2 ani</t>
  </si>
  <si>
    <t>irr(b20:b24)</t>
  </si>
  <si>
    <t>irr(b20:b25)</t>
  </si>
  <si>
    <t>irr(b20:b22;-10%)</t>
  </si>
  <si>
    <t>2. NPV(rata de schimb;grup de bani)</t>
  </si>
  <si>
    <t>variabile.</t>
  </si>
  <si>
    <t xml:space="preserve">ex1: Fie o rată a dobânzii de 5% pe an şi o investiţie iniţială de 2000. Sumele pe care le aşteptăm sunt 800 după </t>
  </si>
  <si>
    <t xml:space="preserve">Calculează valoarea prezentă pentru un grup de plăţi viitoare. Este similară funcţiei PV doar că se aplică la sume periodice </t>
  </si>
  <si>
    <t>Care este valoarea prezentă a încasărilor? Dar valoarea netă a investiţiei?</t>
  </si>
  <si>
    <t>primul an, apoi în al doilea an,apoi câte 400  în următorii 3 ani.</t>
  </si>
  <si>
    <t>valoarea prezentă a încasărilor viitoare</t>
  </si>
  <si>
    <t>NPV(5%;800;500;400;400;400)</t>
  </si>
  <si>
    <t>2203,45-2000</t>
  </si>
  <si>
    <t>venitul net</t>
  </si>
  <si>
    <t>1. Aflaţi la cât se devalorizează suma de 1000 lei în timp de 6 luni, dacă i-am împrumutat fără dobândă, în loc să-i depun la o bancă cu o dobândă anuală de 28%.</t>
  </si>
  <si>
    <t>2. Doresc să fac un împrumut bancar de 40000 euro pt achiziţionarea unei locuinţe. Dobânda băncii este de 7% pe an, iar eu doresc să restitui aceşti bani în 25 de ani. Care va fi rata mea lunară?</t>
  </si>
  <si>
    <t>3. Care va fi valoarea finală a unui cont bancar în care se depun lunar 130 lei timp de 5 ani cu o dobândă anuală a băncii de 27%, ştiind că se pleacă de la o valoare iniţială de 2550 lei.</t>
  </si>
  <si>
    <t>4. În câte luni voi reuşi să achit un împrumut de 3000 dolari cu o rată la bancă de 8% pe an, ştiind că voi plăti lunar 50 dolari?</t>
  </si>
  <si>
    <t>5. Care este dobânda efectivă pe care o voi plăti în primul an, având datele de la problema 4?</t>
  </si>
  <si>
    <t>6. Se face un împrumut bancar de 23000 lei care se va rambursa în 15 luni plătind 25 lei pe lună. Care este dobânda aferentă împrumutului?</t>
  </si>
  <si>
    <t xml:space="preserve">7. Fie o investiţie de 15000 de dolari cu o rată a dobânzii de 6% pe an. Timp de 4 ani estimez că voi primi următoarele sume: 3000, 5000, 7000, respectiv 4000 de dolari. Care este valoarea prezentă a încasărilor? </t>
  </si>
  <si>
    <t>Test - evaluare progres</t>
  </si>
</sst>
</file>

<file path=xl/styles.xml><?xml version="1.0" encoding="utf-8"?>
<styleSheet xmlns="http://schemas.openxmlformats.org/spreadsheetml/2006/main">
  <numFmts count="1">
    <numFmt numFmtId="167" formatCode="#,##0.00\ &quot;lei&quot;;[Red]\-#,##0.00\ &quot;lei&quot;"/>
  </numFmts>
  <fonts count="12">
    <font>
      <sz val="10"/>
      <name val="Arial"/>
      <charset val="238"/>
    </font>
    <font>
      <b/>
      <sz val="10"/>
      <name val="Arial"/>
      <family val="2"/>
    </font>
    <font>
      <sz val="8"/>
      <name val="Arial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0"/>
      <color indexed="8"/>
      <name val="Arial"/>
      <charset val="238"/>
    </font>
    <font>
      <b/>
      <sz val="14"/>
      <name val="Arial"/>
      <family val="2"/>
      <charset val="238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7" fontId="0" fillId="0" borderId="0" xfId="0" applyNumberFormat="1"/>
    <xf numFmtId="0" fontId="0" fillId="0" borderId="0" xfId="0" applyAlignment="1"/>
    <xf numFmtId="0" fontId="3" fillId="0" borderId="0" xfId="0" applyFont="1"/>
    <xf numFmtId="0" fontId="4" fillId="0" borderId="0" xfId="0" applyFont="1" applyAlignment="1">
      <alignment horizontal="centerContinuous" vertical="center"/>
    </xf>
    <xf numFmtId="9" fontId="0" fillId="0" borderId="0" xfId="0" applyNumberFormat="1"/>
    <xf numFmtId="10" fontId="0" fillId="0" borderId="0" xfId="0" applyNumberFormat="1"/>
    <xf numFmtId="40" fontId="0" fillId="0" borderId="0" xfId="0" applyNumberFormat="1"/>
    <xf numFmtId="1" fontId="0" fillId="0" borderId="0" xfId="0" applyNumberFormat="1"/>
    <xf numFmtId="0" fontId="7" fillId="0" borderId="0" xfId="0" applyFont="1" applyAlignment="1">
      <alignment horizontal="centerContinuous" vertical="center"/>
    </xf>
    <xf numFmtId="0" fontId="7" fillId="0" borderId="0" xfId="0" applyFont="1"/>
    <xf numFmtId="0" fontId="5" fillId="0" borderId="0" xfId="0" applyFont="1" applyBorder="1"/>
    <xf numFmtId="0" fontId="6" fillId="0" borderId="0" xfId="0" applyFont="1" applyBorder="1"/>
    <xf numFmtId="167" fontId="8" fillId="0" borderId="0" xfId="0" applyNumberFormat="1" applyFont="1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quotePrefix="1"/>
    <xf numFmtId="10" fontId="0" fillId="2" borderId="0" xfId="0" applyNumberFormat="1" applyFill="1"/>
    <xf numFmtId="9" fontId="0" fillId="2" borderId="0" xfId="0" applyNumberFormat="1" applyFill="1"/>
    <xf numFmtId="0" fontId="10" fillId="0" borderId="0" xfId="0" applyFont="1"/>
    <xf numFmtId="0" fontId="11" fillId="0" borderId="0" xfId="0" applyFont="1"/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8</xdr:row>
      <xdr:rowOff>76200</xdr:rowOff>
    </xdr:from>
    <xdr:to>
      <xdr:col>2</xdr:col>
      <xdr:colOff>495300</xdr:colOff>
      <xdr:row>8</xdr:row>
      <xdr:rowOff>76200</xdr:rowOff>
    </xdr:to>
    <xdr:sp macro="" textlink="">
      <xdr:nvSpPr>
        <xdr:cNvPr id="1070" name="Line 1"/>
        <xdr:cNvSpPr>
          <a:spLocks noChangeShapeType="1"/>
        </xdr:cNvSpPr>
      </xdr:nvSpPr>
      <xdr:spPr bwMode="auto">
        <a:xfrm>
          <a:off x="1581150" y="142875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123825</xdr:colOff>
      <xdr:row>12</xdr:row>
      <xdr:rowOff>95250</xdr:rowOff>
    </xdr:from>
    <xdr:to>
      <xdr:col>3</xdr:col>
      <xdr:colOff>38100</xdr:colOff>
      <xdr:row>12</xdr:row>
      <xdr:rowOff>95250</xdr:rowOff>
    </xdr:to>
    <xdr:sp macro="" textlink="">
      <xdr:nvSpPr>
        <xdr:cNvPr id="1071" name="Line 2"/>
        <xdr:cNvSpPr>
          <a:spLocks noChangeShapeType="1"/>
        </xdr:cNvSpPr>
      </xdr:nvSpPr>
      <xdr:spPr bwMode="auto">
        <a:xfrm>
          <a:off x="1704975" y="2095500"/>
          <a:ext cx="4095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76200</xdr:colOff>
      <xdr:row>16</xdr:row>
      <xdr:rowOff>95250</xdr:rowOff>
    </xdr:from>
    <xdr:to>
      <xdr:col>2</xdr:col>
      <xdr:colOff>495300</xdr:colOff>
      <xdr:row>16</xdr:row>
      <xdr:rowOff>95250</xdr:rowOff>
    </xdr:to>
    <xdr:sp macro="" textlink="">
      <xdr:nvSpPr>
        <xdr:cNvPr id="1072" name="Line 3"/>
        <xdr:cNvSpPr>
          <a:spLocks noChangeShapeType="1"/>
        </xdr:cNvSpPr>
      </xdr:nvSpPr>
      <xdr:spPr bwMode="auto">
        <a:xfrm>
          <a:off x="1657350" y="274320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66675</xdr:colOff>
      <xdr:row>27</xdr:row>
      <xdr:rowOff>95250</xdr:rowOff>
    </xdr:from>
    <xdr:to>
      <xdr:col>2</xdr:col>
      <xdr:colOff>495300</xdr:colOff>
      <xdr:row>27</xdr:row>
      <xdr:rowOff>95250</xdr:rowOff>
    </xdr:to>
    <xdr:sp macro="" textlink="">
      <xdr:nvSpPr>
        <xdr:cNvPr id="1073" name="Line 4"/>
        <xdr:cNvSpPr>
          <a:spLocks noChangeShapeType="1"/>
        </xdr:cNvSpPr>
      </xdr:nvSpPr>
      <xdr:spPr bwMode="auto">
        <a:xfrm>
          <a:off x="1647825" y="4524375"/>
          <a:ext cx="4286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47625</xdr:colOff>
      <xdr:row>35</xdr:row>
      <xdr:rowOff>76200</xdr:rowOff>
    </xdr:from>
    <xdr:to>
      <xdr:col>2</xdr:col>
      <xdr:colOff>495300</xdr:colOff>
      <xdr:row>35</xdr:row>
      <xdr:rowOff>76200</xdr:rowOff>
    </xdr:to>
    <xdr:sp macro="" textlink="">
      <xdr:nvSpPr>
        <xdr:cNvPr id="1074" name="Line 5"/>
        <xdr:cNvSpPr>
          <a:spLocks noChangeShapeType="1"/>
        </xdr:cNvSpPr>
      </xdr:nvSpPr>
      <xdr:spPr bwMode="auto">
        <a:xfrm>
          <a:off x="1628775" y="5800725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28575</xdr:colOff>
      <xdr:row>53</xdr:row>
      <xdr:rowOff>85725</xdr:rowOff>
    </xdr:from>
    <xdr:to>
      <xdr:col>2</xdr:col>
      <xdr:colOff>476250</xdr:colOff>
      <xdr:row>53</xdr:row>
      <xdr:rowOff>85725</xdr:rowOff>
    </xdr:to>
    <xdr:sp macro="" textlink="">
      <xdr:nvSpPr>
        <xdr:cNvPr id="1075" name="Line 6"/>
        <xdr:cNvSpPr>
          <a:spLocks noChangeShapeType="1"/>
        </xdr:cNvSpPr>
      </xdr:nvSpPr>
      <xdr:spPr bwMode="auto">
        <a:xfrm>
          <a:off x="1609725" y="8724900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47625</xdr:colOff>
      <xdr:row>57</xdr:row>
      <xdr:rowOff>95250</xdr:rowOff>
    </xdr:from>
    <xdr:to>
      <xdr:col>3</xdr:col>
      <xdr:colOff>0</xdr:colOff>
      <xdr:row>57</xdr:row>
      <xdr:rowOff>95250</xdr:rowOff>
    </xdr:to>
    <xdr:sp macro="" textlink="">
      <xdr:nvSpPr>
        <xdr:cNvPr id="1076" name="Line 7"/>
        <xdr:cNvSpPr>
          <a:spLocks noChangeShapeType="1"/>
        </xdr:cNvSpPr>
      </xdr:nvSpPr>
      <xdr:spPr bwMode="auto">
        <a:xfrm>
          <a:off x="1628775" y="9382125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76200</xdr:colOff>
      <xdr:row>63</xdr:row>
      <xdr:rowOff>85725</xdr:rowOff>
    </xdr:from>
    <xdr:to>
      <xdr:col>3</xdr:col>
      <xdr:colOff>28575</xdr:colOff>
      <xdr:row>63</xdr:row>
      <xdr:rowOff>85725</xdr:rowOff>
    </xdr:to>
    <xdr:sp macro="" textlink="">
      <xdr:nvSpPr>
        <xdr:cNvPr id="1077" name="Line 8"/>
        <xdr:cNvSpPr>
          <a:spLocks noChangeShapeType="1"/>
        </xdr:cNvSpPr>
      </xdr:nvSpPr>
      <xdr:spPr bwMode="auto">
        <a:xfrm>
          <a:off x="1657350" y="10344150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152400</xdr:colOff>
      <xdr:row>67</xdr:row>
      <xdr:rowOff>85725</xdr:rowOff>
    </xdr:from>
    <xdr:to>
      <xdr:col>3</xdr:col>
      <xdr:colOff>104775</xdr:colOff>
      <xdr:row>67</xdr:row>
      <xdr:rowOff>85725</xdr:rowOff>
    </xdr:to>
    <xdr:sp macro="" textlink="">
      <xdr:nvSpPr>
        <xdr:cNvPr id="1078" name="Line 9"/>
        <xdr:cNvSpPr>
          <a:spLocks noChangeShapeType="1"/>
        </xdr:cNvSpPr>
      </xdr:nvSpPr>
      <xdr:spPr bwMode="auto">
        <a:xfrm>
          <a:off x="1733550" y="10991850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28575</xdr:colOff>
      <xdr:row>81</xdr:row>
      <xdr:rowOff>85725</xdr:rowOff>
    </xdr:from>
    <xdr:to>
      <xdr:col>2</xdr:col>
      <xdr:colOff>476250</xdr:colOff>
      <xdr:row>81</xdr:row>
      <xdr:rowOff>85725</xdr:rowOff>
    </xdr:to>
    <xdr:sp macro="" textlink="">
      <xdr:nvSpPr>
        <xdr:cNvPr id="1079" name="Line 10"/>
        <xdr:cNvSpPr>
          <a:spLocks noChangeShapeType="1"/>
        </xdr:cNvSpPr>
      </xdr:nvSpPr>
      <xdr:spPr bwMode="auto">
        <a:xfrm>
          <a:off x="1609725" y="13258800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47625</xdr:colOff>
      <xdr:row>77</xdr:row>
      <xdr:rowOff>95250</xdr:rowOff>
    </xdr:from>
    <xdr:to>
      <xdr:col>3</xdr:col>
      <xdr:colOff>0</xdr:colOff>
      <xdr:row>77</xdr:row>
      <xdr:rowOff>95250</xdr:rowOff>
    </xdr:to>
    <xdr:sp macro="" textlink="">
      <xdr:nvSpPr>
        <xdr:cNvPr id="1080" name="Line 11"/>
        <xdr:cNvSpPr>
          <a:spLocks noChangeShapeType="1"/>
        </xdr:cNvSpPr>
      </xdr:nvSpPr>
      <xdr:spPr bwMode="auto">
        <a:xfrm>
          <a:off x="1628775" y="12620625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47625</xdr:colOff>
      <xdr:row>45</xdr:row>
      <xdr:rowOff>95250</xdr:rowOff>
    </xdr:from>
    <xdr:to>
      <xdr:col>3</xdr:col>
      <xdr:colOff>0</xdr:colOff>
      <xdr:row>45</xdr:row>
      <xdr:rowOff>95250</xdr:rowOff>
    </xdr:to>
    <xdr:sp macro="" textlink="">
      <xdr:nvSpPr>
        <xdr:cNvPr id="1081" name="Line 12"/>
        <xdr:cNvSpPr>
          <a:spLocks noChangeShapeType="1"/>
        </xdr:cNvSpPr>
      </xdr:nvSpPr>
      <xdr:spPr bwMode="auto">
        <a:xfrm>
          <a:off x="1628775" y="7439025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38100</xdr:colOff>
      <xdr:row>44</xdr:row>
      <xdr:rowOff>95250</xdr:rowOff>
    </xdr:from>
    <xdr:to>
      <xdr:col>2</xdr:col>
      <xdr:colOff>485775</xdr:colOff>
      <xdr:row>44</xdr:row>
      <xdr:rowOff>95250</xdr:rowOff>
    </xdr:to>
    <xdr:sp macro="" textlink="">
      <xdr:nvSpPr>
        <xdr:cNvPr id="1082" name="Line 13"/>
        <xdr:cNvSpPr>
          <a:spLocks noChangeShapeType="1"/>
        </xdr:cNvSpPr>
      </xdr:nvSpPr>
      <xdr:spPr bwMode="auto">
        <a:xfrm>
          <a:off x="1619250" y="7277100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47625</xdr:colOff>
      <xdr:row>87</xdr:row>
      <xdr:rowOff>85725</xdr:rowOff>
    </xdr:from>
    <xdr:to>
      <xdr:col>3</xdr:col>
      <xdr:colOff>0</xdr:colOff>
      <xdr:row>87</xdr:row>
      <xdr:rowOff>85725</xdr:rowOff>
    </xdr:to>
    <xdr:sp macro="" textlink="">
      <xdr:nvSpPr>
        <xdr:cNvPr id="1083" name="Line 14"/>
        <xdr:cNvSpPr>
          <a:spLocks noChangeShapeType="1"/>
        </xdr:cNvSpPr>
      </xdr:nvSpPr>
      <xdr:spPr bwMode="auto">
        <a:xfrm>
          <a:off x="1628775" y="14230350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47625</xdr:colOff>
      <xdr:row>91</xdr:row>
      <xdr:rowOff>76200</xdr:rowOff>
    </xdr:from>
    <xdr:to>
      <xdr:col>3</xdr:col>
      <xdr:colOff>0</xdr:colOff>
      <xdr:row>91</xdr:row>
      <xdr:rowOff>76200</xdr:rowOff>
    </xdr:to>
    <xdr:sp macro="" textlink="">
      <xdr:nvSpPr>
        <xdr:cNvPr id="1084" name="Line 15"/>
        <xdr:cNvSpPr>
          <a:spLocks noChangeShapeType="1"/>
        </xdr:cNvSpPr>
      </xdr:nvSpPr>
      <xdr:spPr bwMode="auto">
        <a:xfrm>
          <a:off x="1628775" y="14868525"/>
          <a:ext cx="4476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96"/>
  <sheetViews>
    <sheetView topLeftCell="A71" workbookViewId="0">
      <selection activeCell="D9" sqref="D9"/>
    </sheetView>
  </sheetViews>
  <sheetFormatPr defaultRowHeight="12.75"/>
  <cols>
    <col min="1" max="1" width="12.140625" bestFit="1" customWidth="1"/>
    <col min="2" max="2" width="11.5703125" bestFit="1" customWidth="1"/>
    <col min="3" max="3" width="7.42578125" customWidth="1"/>
    <col min="4" max="4" width="12.5703125" customWidth="1"/>
    <col min="5" max="5" width="16.140625" bestFit="1" customWidth="1"/>
    <col min="7" max="7" width="11.7109375" customWidth="1"/>
  </cols>
  <sheetData>
    <row r="1" spans="1:9" s="11" customFormat="1" ht="14.25" customHeight="1">
      <c r="A1" s="5" t="s">
        <v>56</v>
      </c>
      <c r="B1" s="10"/>
      <c r="C1" s="10"/>
      <c r="D1" s="10"/>
      <c r="E1" s="10"/>
      <c r="F1" s="10"/>
      <c r="G1" s="10"/>
      <c r="H1" s="10"/>
      <c r="I1" s="10"/>
    </row>
    <row r="3" spans="1:9" ht="15.75">
      <c r="A3" s="12"/>
      <c r="B3" s="13"/>
      <c r="C3" s="12"/>
      <c r="D3" s="13"/>
      <c r="E3" s="13"/>
    </row>
    <row r="4" spans="1:9">
      <c r="A4" s="20" t="s">
        <v>12</v>
      </c>
      <c r="B4" s="21"/>
      <c r="C4" s="21"/>
      <c r="D4" s="21"/>
    </row>
    <row r="5" spans="1:9">
      <c r="A5" s="1" t="s">
        <v>1</v>
      </c>
      <c r="B5" s="1"/>
      <c r="C5" s="1"/>
      <c r="D5" s="1"/>
      <c r="E5" s="1"/>
      <c r="F5" s="1"/>
      <c r="G5" s="1"/>
      <c r="H5" s="1"/>
      <c r="I5" s="1"/>
    </row>
    <row r="6" spans="1:9">
      <c r="A6" s="1" t="s">
        <v>2</v>
      </c>
      <c r="B6" s="1"/>
      <c r="C6" s="1"/>
      <c r="D6" s="1"/>
      <c r="E6" s="1"/>
      <c r="F6" s="1"/>
      <c r="G6" s="1"/>
      <c r="H6" s="1"/>
      <c r="I6" s="1"/>
    </row>
    <row r="7" spans="1:9">
      <c r="A7" t="s">
        <v>8</v>
      </c>
    </row>
    <row r="8" spans="1:9">
      <c r="A8" t="s">
        <v>0</v>
      </c>
    </row>
    <row r="9" spans="1:9">
      <c r="A9" s="4" t="s">
        <v>3</v>
      </c>
      <c r="B9" s="3"/>
      <c r="C9" s="3"/>
      <c r="D9" s="2">
        <f>FV(3%,10,-100,-100)</f>
        <v>1280.7795690814851</v>
      </c>
      <c r="E9" s="2"/>
    </row>
    <row r="11" spans="1:9">
      <c r="A11" t="s">
        <v>7</v>
      </c>
    </row>
    <row r="12" spans="1:9">
      <c r="A12" t="s">
        <v>4</v>
      </c>
    </row>
    <row r="13" spans="1:9">
      <c r="A13" t="s">
        <v>5</v>
      </c>
      <c r="D13" s="2">
        <f>FV(55%/12,9,-100,-2500)</f>
        <v>4825.9037697021768</v>
      </c>
    </row>
    <row r="15" spans="1:9">
      <c r="A15" t="s">
        <v>9</v>
      </c>
    </row>
    <row r="16" spans="1:9">
      <c r="A16" t="s">
        <v>6</v>
      </c>
    </row>
    <row r="17" spans="1:7">
      <c r="A17" s="2" t="s">
        <v>10</v>
      </c>
      <c r="D17" s="2">
        <v>975.76</v>
      </c>
    </row>
    <row r="19" spans="1:7">
      <c r="A19" t="s">
        <v>11</v>
      </c>
      <c r="F19" t="s">
        <v>13</v>
      </c>
      <c r="G19" s="2">
        <f>FV(9.6%,10,0,-2000)</f>
        <v>5001.9061301613247</v>
      </c>
    </row>
    <row r="20" spans="1:7">
      <c r="A20" t="s">
        <v>14</v>
      </c>
    </row>
    <row r="22" spans="1:7">
      <c r="A22" s="20" t="s">
        <v>15</v>
      </c>
      <c r="B22" s="21"/>
      <c r="C22" s="21"/>
      <c r="D22" s="21"/>
    </row>
    <row r="23" spans="1:7">
      <c r="A23" s="1" t="s">
        <v>16</v>
      </c>
    </row>
    <row r="24" spans="1:7">
      <c r="A24" s="1" t="s">
        <v>17</v>
      </c>
    </row>
    <row r="25" spans="1:7">
      <c r="A25" s="1" t="s">
        <v>18</v>
      </c>
    </row>
    <row r="26" spans="1:7">
      <c r="A26" s="4" t="s">
        <v>19</v>
      </c>
    </row>
    <row r="27" spans="1:7">
      <c r="A27" s="4" t="s">
        <v>20</v>
      </c>
    </row>
    <row r="28" spans="1:7">
      <c r="A28" s="2" t="s">
        <v>21</v>
      </c>
      <c r="D28" s="2">
        <f>PV(3%,11,-150,1581)</f>
        <v>245.74557870354531</v>
      </c>
    </row>
    <row r="30" spans="1:7">
      <c r="A30" t="s">
        <v>26</v>
      </c>
    </row>
    <row r="31" spans="1:7">
      <c r="A31" t="s">
        <v>22</v>
      </c>
    </row>
    <row r="32" spans="1:7">
      <c r="A32" s="2" t="s">
        <v>23</v>
      </c>
      <c r="D32" s="2">
        <f>PV(25%/12,10*12,100)</f>
        <v>-4395.7406075017188</v>
      </c>
    </row>
    <row r="34" spans="1:5">
      <c r="A34" t="s">
        <v>25</v>
      </c>
    </row>
    <row r="35" spans="1:5">
      <c r="A35" t="s">
        <v>24</v>
      </c>
    </row>
    <row r="36" spans="1:5">
      <c r="A36" s="2" t="s">
        <v>27</v>
      </c>
      <c r="D36" s="2">
        <f>PV(28%/12,12,0,-500)</f>
        <v>379.10940207255391</v>
      </c>
      <c r="E36" t="s">
        <v>30</v>
      </c>
    </row>
    <row r="37" spans="1:5">
      <c r="A37" s="2" t="s">
        <v>28</v>
      </c>
      <c r="D37" s="2">
        <f>FV(28%/12,12,0,-500)</f>
        <v>659.44025295409324</v>
      </c>
      <c r="E37" t="s">
        <v>29</v>
      </c>
    </row>
    <row r="38" spans="1:5">
      <c r="A38" t="s">
        <v>31</v>
      </c>
    </row>
    <row r="39" spans="1:5">
      <c r="A39" t="s">
        <v>32</v>
      </c>
    </row>
    <row r="40" spans="1:5">
      <c r="A40" t="s">
        <v>33</v>
      </c>
    </row>
    <row r="41" spans="1:5">
      <c r="A41" t="s">
        <v>36</v>
      </c>
    </row>
    <row r="42" spans="1:5">
      <c r="A42" t="s">
        <v>34</v>
      </c>
    </row>
    <row r="43" spans="1:5">
      <c r="A43" t="s">
        <v>37</v>
      </c>
    </row>
    <row r="44" spans="1:5">
      <c r="A44" t="s">
        <v>35</v>
      </c>
    </row>
    <row r="45" spans="1:5">
      <c r="A45" s="2" t="s">
        <v>38</v>
      </c>
      <c r="D45" s="14">
        <f>PV(24%/12,2*12,2000,0,1)</f>
        <v>-38584.408230237823</v>
      </c>
    </row>
    <row r="46" spans="1:5">
      <c r="A46" s="2" t="s">
        <v>39</v>
      </c>
      <c r="D46" s="14">
        <f>PV(17%/12,18,1500,3000,0)</f>
        <v>-26014.334632881229</v>
      </c>
    </row>
    <row r="48" spans="1:5">
      <c r="A48" s="20" t="s">
        <v>40</v>
      </c>
      <c r="B48" s="21"/>
      <c r="C48" s="21"/>
      <c r="D48" s="21"/>
    </row>
    <row r="49" spans="1:7">
      <c r="A49" s="1" t="s">
        <v>41</v>
      </c>
    </row>
    <row r="50" spans="1:7">
      <c r="A50" s="1" t="s">
        <v>42</v>
      </c>
    </row>
    <row r="51" spans="1:7">
      <c r="A51" s="1" t="s">
        <v>43</v>
      </c>
    </row>
    <row r="52" spans="1:7">
      <c r="A52" s="4" t="s">
        <v>45</v>
      </c>
    </row>
    <row r="53" spans="1:7">
      <c r="A53" s="4" t="s">
        <v>44</v>
      </c>
    </row>
    <row r="54" spans="1:7">
      <c r="A54" s="6" t="s">
        <v>46</v>
      </c>
      <c r="D54" s="6">
        <f>RATE(20,-20,20390,0)</f>
        <v>-0.24068937057982814</v>
      </c>
    </row>
    <row r="55" spans="1:7">
      <c r="A55" s="6"/>
      <c r="D55" s="6"/>
    </row>
    <row r="56" spans="1:7">
      <c r="A56" t="s">
        <v>47</v>
      </c>
    </row>
    <row r="57" spans="1:7">
      <c r="A57" t="s">
        <v>48</v>
      </c>
    </row>
    <row r="58" spans="1:7">
      <c r="A58" s="7" t="s">
        <v>49</v>
      </c>
      <c r="D58" s="7">
        <f>RATE(3*12,-200,5000,0)</f>
        <v>2.1211141618180298E-2</v>
      </c>
    </row>
    <row r="59" spans="1:7">
      <c r="A59" s="7"/>
      <c r="D59" s="7"/>
    </row>
    <row r="60" spans="1:7">
      <c r="A60" s="20" t="s">
        <v>50</v>
      </c>
      <c r="B60" s="21"/>
      <c r="C60" s="21"/>
      <c r="G60" s="6"/>
    </row>
    <row r="61" spans="1:7">
      <c r="A61" s="1" t="s">
        <v>51</v>
      </c>
    </row>
    <row r="62" spans="1:7">
      <c r="A62" t="s">
        <v>52</v>
      </c>
    </row>
    <row r="63" spans="1:7">
      <c r="A63" t="s">
        <v>54</v>
      </c>
    </row>
    <row r="64" spans="1:7">
      <c r="A64" t="s">
        <v>55</v>
      </c>
      <c r="D64">
        <f>NPER(25%/12,-100,-5000,0)</f>
        <v>-34.616447248864347</v>
      </c>
      <c r="G64" t="s">
        <v>53</v>
      </c>
    </row>
    <row r="66" spans="1:7">
      <c r="A66" t="s">
        <v>57</v>
      </c>
    </row>
    <row r="67" spans="1:7">
      <c r="A67" t="s">
        <v>58</v>
      </c>
    </row>
    <row r="68" spans="1:7">
      <c r="A68" t="s">
        <v>59</v>
      </c>
      <c r="D68">
        <f>NPER(20%/12,-150,0,70000)</f>
        <v>131.41651604783721</v>
      </c>
      <c r="E68" t="s">
        <v>61</v>
      </c>
      <c r="F68">
        <f>D68/12</f>
        <v>10.951376337319767</v>
      </c>
      <c r="G68" t="s">
        <v>60</v>
      </c>
    </row>
    <row r="70" spans="1:7">
      <c r="A70" t="s">
        <v>67</v>
      </c>
    </row>
    <row r="71" spans="1:7">
      <c r="A71" t="s">
        <v>68</v>
      </c>
    </row>
    <row r="72" spans="1:7">
      <c r="A72" t="s">
        <v>69</v>
      </c>
      <c r="D72" s="9">
        <f>NPER(9.6%,0,-20000,50000)</f>
        <v>9.995841986754332</v>
      </c>
    </row>
    <row r="73" spans="1:7">
      <c r="D73" s="9"/>
    </row>
    <row r="74" spans="1:7">
      <c r="A74" s="20" t="s">
        <v>63</v>
      </c>
      <c r="B74" s="21"/>
      <c r="C74" s="21"/>
      <c r="D74" s="21"/>
    </row>
    <row r="75" spans="1:7">
      <c r="A75" s="1" t="s">
        <v>62</v>
      </c>
    </row>
    <row r="76" spans="1:7">
      <c r="A76" t="s">
        <v>65</v>
      </c>
    </row>
    <row r="77" spans="1:7">
      <c r="A77" t="s">
        <v>64</v>
      </c>
    </row>
    <row r="78" spans="1:7">
      <c r="A78" s="8" t="s">
        <v>66</v>
      </c>
      <c r="D78" s="8">
        <f>PMT(8%/12,30*12,30000,0)</f>
        <v>-220.12937216381286</v>
      </c>
    </row>
    <row r="80" spans="1:7">
      <c r="A80" t="s">
        <v>70</v>
      </c>
    </row>
    <row r="81" spans="1:4">
      <c r="A81" t="s">
        <v>71</v>
      </c>
    </row>
    <row r="82" spans="1:4">
      <c r="A82" s="2" t="s">
        <v>72</v>
      </c>
      <c r="D82" s="2">
        <f>PMT(25%/12,3*12,5000,0)</f>
        <v>-198.79912950627761</v>
      </c>
    </row>
    <row r="84" spans="1:4">
      <c r="A84" s="20" t="s">
        <v>73</v>
      </c>
      <c r="B84" s="21"/>
      <c r="C84" s="21"/>
    </row>
    <row r="85" spans="1:4">
      <c r="A85" s="1" t="s">
        <v>74</v>
      </c>
    </row>
    <row r="86" spans="1:4">
      <c r="A86" t="s">
        <v>77</v>
      </c>
    </row>
    <row r="87" spans="1:4">
      <c r="A87" t="s">
        <v>76</v>
      </c>
    </row>
    <row r="88" spans="1:4">
      <c r="A88" s="2" t="s">
        <v>79</v>
      </c>
      <c r="D88" s="2">
        <f>IPMT(25%/12,1,3*12,-5000)</f>
        <v>104.16666666666666</v>
      </c>
    </row>
    <row r="90" spans="1:4">
      <c r="A90" t="s">
        <v>78</v>
      </c>
    </row>
    <row r="91" spans="1:4">
      <c r="A91" t="s">
        <v>75</v>
      </c>
    </row>
    <row r="92" spans="1:4">
      <c r="A92" s="2" t="s">
        <v>80</v>
      </c>
      <c r="D92" s="2">
        <f>IPMT(25%,3,3,-5000)</f>
        <v>512.29508196721304</v>
      </c>
    </row>
    <row r="94" spans="1:4">
      <c r="A94" t="s">
        <v>81</v>
      </c>
    </row>
    <row r="95" spans="1:4">
      <c r="A95" t="s">
        <v>82</v>
      </c>
    </row>
    <row r="96" spans="1:4">
      <c r="A96" s="2" t="s">
        <v>83</v>
      </c>
      <c r="D96" s="2">
        <f>IPMT(27%/12,2*12,2*12,-7000)</f>
        <v>8.3764166774951487</v>
      </c>
    </row>
  </sheetData>
  <phoneticPr fontId="2" type="noConversion"/>
  <pageMargins left="0.35433070866141736" right="0" top="0.19685039370078741" bottom="0.19685039370078741" header="0.51181102362204722" footer="0.1181102362204724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0"/>
  <sheetViews>
    <sheetView tabSelected="1" topLeftCell="A14" workbookViewId="0">
      <selection activeCell="J45" sqref="J45"/>
    </sheetView>
  </sheetViews>
  <sheetFormatPr defaultRowHeight="12.75"/>
  <cols>
    <col min="1" max="1" width="11.5703125" bestFit="1" customWidth="1"/>
    <col min="2" max="2" width="8.7109375" customWidth="1"/>
    <col min="4" max="4" width="8.42578125" customWidth="1"/>
    <col min="5" max="5" width="12.28515625" customWidth="1"/>
  </cols>
  <sheetData>
    <row r="1" spans="1:10" ht="18">
      <c r="A1" s="15" t="s">
        <v>84</v>
      </c>
      <c r="B1" s="16"/>
      <c r="C1" s="16"/>
      <c r="D1" s="16"/>
      <c r="E1" s="16"/>
      <c r="F1" s="16"/>
      <c r="G1" s="16"/>
      <c r="H1" s="16"/>
      <c r="I1" s="16"/>
      <c r="J1" s="16"/>
    </row>
    <row r="2" spans="1:10">
      <c r="A2" s="20" t="s">
        <v>96</v>
      </c>
      <c r="B2" s="21"/>
      <c r="C2" s="21"/>
      <c r="D2" s="21"/>
      <c r="E2" s="21"/>
    </row>
    <row r="3" spans="1:10">
      <c r="A3" s="4" t="s">
        <v>85</v>
      </c>
    </row>
    <row r="4" spans="1:10">
      <c r="A4" s="4" t="s">
        <v>86</v>
      </c>
      <c r="B4" s="4"/>
    </row>
    <row r="5" spans="1:10">
      <c r="A5" t="s">
        <v>87</v>
      </c>
    </row>
    <row r="6" spans="1:10">
      <c r="A6" t="s">
        <v>88</v>
      </c>
    </row>
    <row r="7" spans="1:10">
      <c r="A7" t="s">
        <v>89</v>
      </c>
    </row>
    <row r="9" spans="1:10">
      <c r="A9" t="s">
        <v>97</v>
      </c>
    </row>
    <row r="10" spans="1:10">
      <c r="A10" t="s">
        <v>90</v>
      </c>
    </row>
    <row r="11" spans="1:10">
      <c r="A11" s="6" t="e">
        <f>IRR("-10000,1000,5000,5000,6000",200%)</f>
        <v>#VALUE!</v>
      </c>
    </row>
    <row r="12" spans="1:10">
      <c r="A12" t="s">
        <v>91</v>
      </c>
      <c r="B12">
        <v>-10000</v>
      </c>
      <c r="C12">
        <v>-10000</v>
      </c>
      <c r="D12">
        <v>-10000</v>
      </c>
      <c r="E12">
        <v>10000</v>
      </c>
    </row>
    <row r="13" spans="1:10">
      <c r="A13" t="s">
        <v>92</v>
      </c>
      <c r="B13">
        <v>10000</v>
      </c>
      <c r="C13">
        <v>1000</v>
      </c>
      <c r="D13">
        <v>1000</v>
      </c>
      <c r="E13">
        <v>-1000</v>
      </c>
    </row>
    <row r="14" spans="1:10">
      <c r="A14" t="s">
        <v>93</v>
      </c>
      <c r="B14">
        <v>20000</v>
      </c>
      <c r="C14">
        <v>5000</v>
      </c>
      <c r="D14">
        <v>0</v>
      </c>
      <c r="E14">
        <v>-1000</v>
      </c>
    </row>
    <row r="15" spans="1:10">
      <c r="A15" t="s">
        <v>94</v>
      </c>
      <c r="B15">
        <v>80000</v>
      </c>
      <c r="C15">
        <v>5000</v>
      </c>
      <c r="D15">
        <v>4000</v>
      </c>
      <c r="E15">
        <v>-1000</v>
      </c>
    </row>
    <row r="16" spans="1:10">
      <c r="A16" t="s">
        <v>95</v>
      </c>
      <c r="B16">
        <v>10000</v>
      </c>
      <c r="C16">
        <v>6000</v>
      </c>
      <c r="D16">
        <v>1000</v>
      </c>
      <c r="E16">
        <v>-1000</v>
      </c>
    </row>
    <row r="17" spans="1:10">
      <c r="B17" s="18">
        <f>IRR(B12:B16,200%)</f>
        <v>1.7903071077186272</v>
      </c>
      <c r="C17" s="18">
        <f>IRR(C12:C16,200%)</f>
        <v>0.2039907522886153</v>
      </c>
      <c r="D17" s="18">
        <f>IRR(D12:D16,200%)</f>
        <v>-0.16148351928654936</v>
      </c>
      <c r="E17" s="18">
        <f>IRR(E12:E16,200%)</f>
        <v>-0.28705255995802137</v>
      </c>
    </row>
    <row r="19" spans="1:10">
      <c r="A19" t="s">
        <v>98</v>
      </c>
    </row>
    <row r="20" spans="1:10">
      <c r="A20" t="s">
        <v>99</v>
      </c>
      <c r="B20" t="s">
        <v>105</v>
      </c>
    </row>
    <row r="21" spans="1:10">
      <c r="A21" t="s">
        <v>91</v>
      </c>
      <c r="B21">
        <v>-70000</v>
      </c>
      <c r="D21" t="s">
        <v>106</v>
      </c>
      <c r="H21" s="6" t="s">
        <v>109</v>
      </c>
      <c r="J21" s="19">
        <f>IRR(B21:B25)</f>
        <v>-2.1244848273410888E-2</v>
      </c>
    </row>
    <row r="22" spans="1:10">
      <c r="A22" t="s">
        <v>100</v>
      </c>
      <c r="B22">
        <v>12000</v>
      </c>
    </row>
    <row r="23" spans="1:10">
      <c r="A23" t="s">
        <v>101</v>
      </c>
      <c r="B23">
        <v>15000</v>
      </c>
      <c r="D23" t="s">
        <v>107</v>
      </c>
      <c r="H23" s="6" t="s">
        <v>110</v>
      </c>
      <c r="J23" s="19">
        <f>IRR(B21:B26)</f>
        <v>8.663094803652216E-2</v>
      </c>
    </row>
    <row r="24" spans="1:10">
      <c r="A24" t="s">
        <v>102</v>
      </c>
      <c r="B24">
        <v>18000</v>
      </c>
    </row>
    <row r="25" spans="1:10">
      <c r="A25" t="s">
        <v>103</v>
      </c>
      <c r="B25">
        <v>21000</v>
      </c>
      <c r="D25" t="s">
        <v>108</v>
      </c>
      <c r="H25" t="s">
        <v>111</v>
      </c>
      <c r="J25" s="19">
        <f>IRR(B21:B23,-10%)</f>
        <v>-0.44350694133473989</v>
      </c>
    </row>
    <row r="26" spans="1:10">
      <c r="A26" t="s">
        <v>104</v>
      </c>
      <c r="B26">
        <v>26000</v>
      </c>
    </row>
    <row r="28" spans="1:10">
      <c r="A28" s="20" t="s">
        <v>112</v>
      </c>
      <c r="B28" s="21"/>
      <c r="C28" s="21"/>
      <c r="D28" s="21"/>
    </row>
    <row r="29" spans="1:10">
      <c r="A29" t="s">
        <v>115</v>
      </c>
    </row>
    <row r="30" spans="1:10">
      <c r="A30" t="s">
        <v>113</v>
      </c>
    </row>
    <row r="32" spans="1:10">
      <c r="A32" t="s">
        <v>114</v>
      </c>
    </row>
    <row r="33" spans="1:6">
      <c r="A33" t="s">
        <v>117</v>
      </c>
    </row>
    <row r="34" spans="1:6">
      <c r="A34" t="s">
        <v>116</v>
      </c>
    </row>
    <row r="36" spans="1:6">
      <c r="A36" s="2" t="s">
        <v>119</v>
      </c>
      <c r="E36" s="2">
        <f>NPV(5%,800,500,400,400,400)</f>
        <v>2203.4459970505136</v>
      </c>
      <c r="F36" t="s">
        <v>118</v>
      </c>
    </row>
    <row r="37" spans="1:6">
      <c r="A37" t="s">
        <v>120</v>
      </c>
      <c r="E37" s="17">
        <f>2203.45-2000</f>
        <v>203.44999999999982</v>
      </c>
      <c r="F37" t="s">
        <v>121</v>
      </c>
    </row>
    <row r="40" spans="1:6">
      <c r="A40" s="6"/>
    </row>
  </sheetData>
  <phoneticPr fontId="2" type="noConversion"/>
  <pageMargins left="0.15748031496062992" right="0.15748031496062992" top="0.19685039370078741" bottom="0.19685039370078741" header="0.51181102362204722" footer="0.51181102362204722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D16"/>
  <sheetViews>
    <sheetView workbookViewId="0">
      <selection activeCell="F2" sqref="F2"/>
    </sheetView>
  </sheetViews>
  <sheetFormatPr defaultRowHeight="12.75"/>
  <sheetData>
    <row r="1" spans="1:4" ht="18">
      <c r="A1" s="22" t="s">
        <v>129</v>
      </c>
      <c r="B1" s="22"/>
      <c r="C1" s="22"/>
      <c r="D1" s="22"/>
    </row>
    <row r="4" spans="1:4">
      <c r="A4" t="s">
        <v>122</v>
      </c>
    </row>
    <row r="6" spans="1:4">
      <c r="A6" t="s">
        <v>123</v>
      </c>
    </row>
    <row r="8" spans="1:4">
      <c r="A8" t="s">
        <v>124</v>
      </c>
    </row>
    <row r="10" spans="1:4">
      <c r="A10" t="s">
        <v>125</v>
      </c>
    </row>
    <row r="12" spans="1:4">
      <c r="A12" t="s">
        <v>126</v>
      </c>
    </row>
    <row r="14" spans="1:4">
      <c r="A14" t="s">
        <v>127</v>
      </c>
    </row>
    <row r="16" spans="1:4">
      <c r="A16" t="s">
        <v>128</v>
      </c>
    </row>
  </sheetData>
  <mergeCells count="1">
    <mergeCell ref="A1:D1"/>
  </mergeCells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fluxuri monetare constante</vt:lpstr>
      <vt:lpstr>fluxuri monetare variabile</vt:lpstr>
      <vt:lpstr>test-evaluare progres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Margareta</dc:creator>
  <cp:lastModifiedBy>Sofroni Home</cp:lastModifiedBy>
  <cp:lastPrinted>2007-12-10T19:31:25Z</cp:lastPrinted>
  <dcterms:created xsi:type="dcterms:W3CDTF">2007-12-09T07:44:34Z</dcterms:created>
  <dcterms:modified xsi:type="dcterms:W3CDTF">2016-05-19T20:23:37Z</dcterms:modified>
</cp:coreProperties>
</file>